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НКаргино" sheetId="4" r:id="rId1"/>
    <sheet name="Лист1" sheetId="1" r:id="rId2"/>
    <sheet name="Лист2" sheetId="2" r:id="rId3"/>
    <sheet name="Лист3" sheetId="3" r:id="rId4"/>
  </sheets>
  <definedNames>
    <definedName name="_xlnm.Print_Area" localSheetId="0">НКаргино!$A$1:$F$38</definedName>
  </definedNames>
  <calcPr calcId="125725"/>
</workbook>
</file>

<file path=xl/calcChain.xml><?xml version="1.0" encoding="utf-8"?>
<calcChain xmlns="http://schemas.openxmlformats.org/spreadsheetml/2006/main">
  <c r="F34" i="4"/>
  <c r="E34"/>
  <c r="D34"/>
  <c r="F30"/>
  <c r="E30"/>
  <c r="D30"/>
  <c r="E26"/>
  <c r="D26"/>
  <c r="D24"/>
  <c r="E21"/>
  <c r="E18" s="1"/>
  <c r="E17" s="1"/>
  <c r="D21"/>
  <c r="F16"/>
  <c r="F24" s="1"/>
  <c r="E16"/>
  <c r="E24" s="1"/>
  <c r="F13"/>
  <c r="F26" s="1"/>
  <c r="E12"/>
  <c r="E23" s="1"/>
  <c r="D12"/>
  <c r="D23" s="1"/>
  <c r="D18" s="1"/>
  <c r="D17" s="1"/>
  <c r="F11"/>
  <c r="F21" s="1"/>
  <c r="E11"/>
  <c r="E10" l="1"/>
  <c r="E9" s="1"/>
  <c r="E37" s="1"/>
  <c r="E38" s="1"/>
  <c r="D10"/>
  <c r="D9" s="1"/>
  <c r="D37" s="1"/>
  <c r="D38" s="1"/>
  <c r="F12"/>
  <c r="F23" l="1"/>
  <c r="F18" s="1"/>
  <c r="F17" s="1"/>
  <c r="F10"/>
  <c r="F9" s="1"/>
  <c r="F37" s="1"/>
  <c r="F38" s="1"/>
</calcChain>
</file>

<file path=xl/sharedStrings.xml><?xml version="1.0" encoding="utf-8"?>
<sst xmlns="http://schemas.openxmlformats.org/spreadsheetml/2006/main" count="80" uniqueCount="73">
  <si>
    <t>Приложение 4</t>
  </si>
  <si>
    <t>к Пояснительной записке</t>
  </si>
  <si>
    <t>Расчет суммы налога на доходы физических лиц на 2024 год и плановый период 2025-2026 годов ( с учетом норматива отчислений в местный бюджет 2%)</t>
  </si>
  <si>
    <t>(тыс. рублей)</t>
  </si>
  <si>
    <t>№ п/п</t>
  </si>
  <si>
    <t>Наименование показателя</t>
  </si>
  <si>
    <t>Расчет</t>
  </si>
  <si>
    <t>Прогноз</t>
  </si>
  <si>
    <t>1</t>
  </si>
  <si>
    <t>Общая сумма объекта налогообложения, принимаемая для расчета поступлений налога на доходы физических лиц</t>
  </si>
  <si>
    <t>2+3+4+5</t>
  </si>
  <si>
    <t>2</t>
  </si>
  <si>
    <t>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</si>
  <si>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2.1+2.2</t>
  </si>
  <si>
    <t>2.1</t>
  </si>
  <si>
    <t>С фонда заработной платы работников списочного состава организаций  и внешних совместителей по полному кругу организаций</t>
  </si>
  <si>
    <t>2.2</t>
  </si>
  <si>
    <t>С других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</si>
  <si>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3</t>
  </si>
  <si>
    <t>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</si>
  <si>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4</t>
  </si>
  <si>
    <t>С доходов,  полученных физическими лицами, в отношении которых исчисление и уплата налога осуществляются в соответствии со статьей 228 Налогового Кодекса Российской Федерации</t>
  </si>
  <si>
    <t>5</t>
  </si>
  <si>
    <t>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патента, в отношении которых исчисление и уплата налога осуществляются в соответствии со статьей 227.1 Налогового кодекса Российской Федерации</t>
  </si>
  <si>
    <t>6</t>
  </si>
  <si>
    <t>Общая сумма налоговых вычетов, предоставляемых физическим лицам</t>
  </si>
  <si>
    <t>7</t>
  </si>
  <si>
    <t>Налог на доходы физических лиц, в том числе:</t>
  </si>
  <si>
    <t>8+9+10+11</t>
  </si>
  <si>
    <t>8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</si>
  <si>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</si>
  <si>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8.2+8.3+8.4-8.5</t>
  </si>
  <si>
    <t>8.1.1</t>
  </si>
  <si>
    <t>Налоговая ставка, %</t>
  </si>
  <si>
    <t>8.1.2</t>
  </si>
  <si>
    <t xml:space="preserve">Средняя ставка налога на доходы физических лиц по другим доходам,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(приложение 3 к Пояснительной записке), % </t>
  </si>
  <si>
    <t>8.2</t>
  </si>
  <si>
    <t>Налог на доходы, получаемые в виде фонда заработной платы работников списочного состава организаций  и внешних совместителей по полному кругу организаций</t>
  </si>
  <si>
    <t>2.1×8.1.1</t>
  </si>
  <si>
    <t>8.3</t>
  </si>
  <si>
    <t>Поступления в погашение недоимки по налогу  (без учета норматива поступлений в местный бюджет)</t>
  </si>
  <si>
    <t>8.4</t>
  </si>
  <si>
    <t xml:space="preserve">Налог на другие доходы,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</t>
  </si>
  <si>
    <t>2.2×8.1.2</t>
  </si>
  <si>
    <t>8.5</t>
  </si>
  <si>
    <t>Налог с общей суммы налоговых вычетов, предоставляемых физическим лицам</t>
  </si>
  <si>
    <t>6×8.1.1</t>
  </si>
  <si>
    <t>8.6</t>
  </si>
  <si>
    <t>Норматив отчисления в местный бюджет ,%</t>
  </si>
  <si>
    <t>9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</si>
  <si>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</si>
  <si>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3×9.1+9.2</t>
  </si>
  <si>
    <t>9.1</t>
  </si>
  <si>
    <t>9.2</t>
  </si>
  <si>
    <t>Поступления в погашение недоимки по налогу (без учета норматива поступлений в местный бюджет)</t>
  </si>
  <si>
    <t>9.3</t>
  </si>
  <si>
    <t>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</si>
  <si>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</si>
  <si>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(4×10.1)+10.2</t>
  </si>
  <si>
    <t>10.1</t>
  </si>
  <si>
    <t>10.2</t>
  </si>
  <si>
    <t>10.3</t>
  </si>
  <si>
    <t>11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</si>
  <si>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</si>
  <si>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5×11.1</t>
  </si>
  <si>
    <t>11.1</t>
  </si>
  <si>
    <t>11.2</t>
  </si>
  <si>
    <t>12</t>
  </si>
  <si>
    <t>Общая сумма налоговой базы</t>
  </si>
  <si>
    <t>1-6</t>
  </si>
  <si>
    <t>13</t>
  </si>
  <si>
    <t>Сумма налога в местный бюджет по нормативу 2%</t>
  </si>
  <si>
    <t>((12-5)×13%+8.3+9.2+10.2)×2%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</si>
</sst>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"/>
    <numFmt numFmtId="166" formatCode="0.0000"/>
    <numFmt numFmtId="167" formatCode="0.00000"/>
    <numFmt numFmtId="168" formatCode="0.000"/>
    <numFmt numFmtId="169" formatCode="#,##0.00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color theme="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8">
    <xf numFmtId="0" fontId="0" fillId="0" borderId="0" xfId="0"/>
    <xf numFmtId="0" fontId="2" fillId="2" borderId="0" xfId="1" applyFont="1" applyFill="1"/>
    <xf numFmtId="0" fontId="3" fillId="2" borderId="0" xfId="1" applyFont="1" applyFill="1" applyAlignment="1">
      <alignment horizontal="left"/>
    </xf>
    <xf numFmtId="0" fontId="1" fillId="2" borderId="0" xfId="1" applyFill="1"/>
    <xf numFmtId="0" fontId="2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3" fillId="2" borderId="1" xfId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top"/>
    </xf>
    <xf numFmtId="0" fontId="3" fillId="0" borderId="4" xfId="1" applyFont="1" applyBorder="1" applyAlignment="1">
      <alignment horizontal="center" vertical="top"/>
    </xf>
    <xf numFmtId="0" fontId="3" fillId="0" borderId="5" xfId="1" applyFont="1" applyBorder="1" applyAlignment="1">
      <alignment horizontal="center" vertical="top"/>
    </xf>
    <xf numFmtId="0" fontId="3" fillId="2" borderId="6" xfId="1" applyFont="1" applyFill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3" fillId="2" borderId="2" xfId="1" applyFont="1" applyFill="1" applyBorder="1" applyAlignment="1">
      <alignment horizontal="center"/>
    </xf>
    <xf numFmtId="0" fontId="1" fillId="2" borderId="0" xfId="1" applyFont="1" applyFill="1"/>
    <xf numFmtId="0" fontId="3" fillId="0" borderId="2" xfId="1" applyFont="1" applyBorder="1" applyAlignment="1"/>
    <xf numFmtId="0" fontId="3" fillId="2" borderId="2" xfId="1" applyFont="1" applyFill="1" applyBorder="1" applyAlignment="1">
      <alignment horizontal="center" wrapText="1"/>
    </xf>
    <xf numFmtId="49" fontId="4" fillId="2" borderId="2" xfId="1" applyNumberFormat="1" applyFont="1" applyFill="1" applyBorder="1" applyAlignment="1">
      <alignment horizontal="right" vertical="top"/>
    </xf>
    <xf numFmtId="0" fontId="4" fillId="2" borderId="2" xfId="2" applyFont="1" applyFill="1" applyBorder="1" applyAlignment="1">
      <alignment vertical="top" wrapText="1"/>
    </xf>
    <xf numFmtId="0" fontId="4" fillId="3" borderId="2" xfId="1" applyFont="1" applyFill="1" applyBorder="1" applyAlignment="1">
      <alignment horizontal="center" vertical="top" wrapText="1"/>
    </xf>
    <xf numFmtId="164" fontId="4" fillId="3" borderId="2" xfId="1" applyNumberFormat="1" applyFont="1" applyFill="1" applyBorder="1" applyAlignment="1">
      <alignment vertical="top" wrapText="1"/>
    </xf>
    <xf numFmtId="165" fontId="1" fillId="2" borderId="0" xfId="1" applyNumberFormat="1" applyFont="1" applyFill="1"/>
    <xf numFmtId="49" fontId="4" fillId="3" borderId="2" xfId="1" applyNumberFormat="1" applyFont="1" applyFill="1" applyBorder="1" applyAlignment="1">
      <alignment horizontal="right" vertical="top"/>
    </xf>
    <xf numFmtId="0" fontId="4" fillId="3" borderId="2" xfId="2" applyFont="1" applyFill="1" applyBorder="1" applyAlignment="1">
      <alignment vertical="top" wrapText="1"/>
    </xf>
    <xf numFmtId="49" fontId="4" fillId="3" borderId="2" xfId="1" applyNumberFormat="1" applyFont="1" applyFill="1" applyBorder="1" applyAlignment="1">
      <alignment horizontal="center" vertical="top" wrapText="1"/>
    </xf>
    <xf numFmtId="0" fontId="3" fillId="3" borderId="2" xfId="2" applyFont="1" applyFill="1" applyBorder="1" applyAlignment="1">
      <alignment vertical="top" wrapText="1"/>
    </xf>
    <xf numFmtId="4" fontId="3" fillId="3" borderId="2" xfId="1" applyNumberFormat="1" applyFont="1" applyFill="1" applyBorder="1" applyAlignment="1">
      <alignment horizontal="center" vertical="top" wrapText="1"/>
    </xf>
    <xf numFmtId="166" fontId="1" fillId="2" borderId="0" xfId="1" applyNumberFormat="1" applyFont="1" applyFill="1"/>
    <xf numFmtId="167" fontId="1" fillId="2" borderId="0" xfId="1" applyNumberFormat="1" applyFont="1" applyFill="1"/>
    <xf numFmtId="0" fontId="3" fillId="3" borderId="2" xfId="1" applyFont="1" applyFill="1" applyBorder="1" applyAlignment="1">
      <alignment horizontal="center" vertical="top" wrapText="1"/>
    </xf>
    <xf numFmtId="168" fontId="1" fillId="2" borderId="0" xfId="1" applyNumberFormat="1" applyFont="1" applyFill="1"/>
    <xf numFmtId="0" fontId="4" fillId="3" borderId="2" xfId="1" applyNumberFormat="1" applyFont="1" applyFill="1" applyBorder="1" applyAlignment="1">
      <alignment horizontal="center" vertical="top" wrapText="1"/>
    </xf>
    <xf numFmtId="3" fontId="4" fillId="3" borderId="2" xfId="1" applyNumberFormat="1" applyFont="1" applyFill="1" applyBorder="1" applyAlignment="1">
      <alignment vertical="top" wrapText="1"/>
    </xf>
    <xf numFmtId="0" fontId="4" fillId="3" borderId="0" xfId="1" applyFont="1" applyFill="1" applyAlignment="1">
      <alignment horizontal="center" vertical="top"/>
    </xf>
    <xf numFmtId="0" fontId="4" fillId="3" borderId="2" xfId="1" applyFont="1" applyFill="1" applyBorder="1" applyAlignment="1">
      <alignment vertical="top" wrapText="1"/>
    </xf>
    <xf numFmtId="9" fontId="4" fillId="3" borderId="2" xfId="1" applyNumberFormat="1" applyFont="1" applyFill="1" applyBorder="1" applyAlignment="1">
      <alignment horizontal="center" vertical="top" wrapText="1"/>
    </xf>
    <xf numFmtId="164" fontId="4" fillId="3" borderId="1" xfId="1" applyNumberFormat="1" applyFont="1" applyFill="1" applyBorder="1" applyAlignment="1">
      <alignment vertical="top" wrapText="1"/>
    </xf>
    <xf numFmtId="0" fontId="6" fillId="2" borderId="0" xfId="1" applyFont="1" applyFill="1" applyAlignment="1">
      <alignment horizontal="center"/>
    </xf>
    <xf numFmtId="164" fontId="4" fillId="3" borderId="0" xfId="1" applyNumberFormat="1" applyFont="1" applyFill="1" applyBorder="1" applyAlignment="1">
      <alignment horizontal="right" vertical="top"/>
    </xf>
    <xf numFmtId="0" fontId="1" fillId="2" borderId="0" xfId="1" applyFill="1" applyBorder="1"/>
    <xf numFmtId="164" fontId="1" fillId="3" borderId="0" xfId="1" applyNumberFormat="1" applyFill="1" applyBorder="1"/>
    <xf numFmtId="164" fontId="7" fillId="3" borderId="0" xfId="1" applyNumberFormat="1" applyFont="1" applyFill="1" applyBorder="1"/>
    <xf numFmtId="0" fontId="7" fillId="3" borderId="0" xfId="1" applyFont="1" applyFill="1" applyBorder="1"/>
    <xf numFmtId="164" fontId="7" fillId="3" borderId="0" xfId="1" applyNumberFormat="1" applyFont="1" applyFill="1"/>
    <xf numFmtId="0" fontId="7" fillId="3" borderId="0" xfId="1" applyFont="1" applyFill="1"/>
    <xf numFmtId="169" fontId="1" fillId="2" borderId="0" xfId="1" applyNumberFormat="1" applyFill="1"/>
    <xf numFmtId="164" fontId="1" fillId="2" borderId="0" xfId="1" applyNumberFormat="1" applyFill="1"/>
  </cellXfs>
  <cellStyles count="3">
    <cellStyle name="Обычный" xfId="0" builtinId="0"/>
    <cellStyle name="Обычный 2" xfId="1"/>
    <cellStyle name="Обычный_Лист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9"/>
  <sheetViews>
    <sheetView tabSelected="1" view="pageBreakPreview" topLeftCell="A10" zoomScale="70" zoomScaleNormal="100" zoomScaleSheetLayoutView="70" workbookViewId="0">
      <selection activeCell="C17" sqref="C17"/>
    </sheetView>
  </sheetViews>
  <sheetFormatPr defaultRowHeight="12.75"/>
  <cols>
    <col min="1" max="1" width="5.5703125" style="3" customWidth="1"/>
    <col min="2" max="2" width="102.28515625" style="3" customWidth="1"/>
    <col min="3" max="3" width="28.28515625" style="3" customWidth="1"/>
    <col min="4" max="6" width="14.5703125" style="3" customWidth="1"/>
    <col min="7" max="7" width="14.140625" style="3" customWidth="1"/>
    <col min="8" max="8" width="19.85546875" style="3" customWidth="1"/>
    <col min="9" max="9" width="15.7109375" style="3" customWidth="1"/>
    <col min="10" max="10" width="28.42578125" style="3" customWidth="1"/>
    <col min="11" max="16384" width="9.140625" style="3"/>
  </cols>
  <sheetData>
    <row r="1" spans="1:10" ht="15">
      <c r="A1" s="1"/>
      <c r="B1" s="1"/>
      <c r="C1" s="1"/>
      <c r="D1" s="1"/>
      <c r="E1" s="2" t="s">
        <v>0</v>
      </c>
      <c r="F1" s="2"/>
    </row>
    <row r="2" spans="1:10" ht="15">
      <c r="A2" s="1"/>
      <c r="B2" s="1"/>
      <c r="C2" s="1"/>
      <c r="D2" s="1"/>
      <c r="E2" s="2" t="s">
        <v>1</v>
      </c>
      <c r="F2" s="2"/>
    </row>
    <row r="3" spans="1:10" ht="15">
      <c r="A3" s="1"/>
      <c r="B3" s="1"/>
      <c r="C3" s="1"/>
      <c r="D3" s="1"/>
      <c r="E3" s="1"/>
      <c r="F3" s="1"/>
    </row>
    <row r="4" spans="1:10" ht="15">
      <c r="A4" s="4" t="s">
        <v>2</v>
      </c>
      <c r="B4" s="4"/>
      <c r="C4" s="4"/>
      <c r="D4" s="4"/>
      <c r="E4" s="4"/>
      <c r="F4" s="4"/>
    </row>
    <row r="5" spans="1:10" ht="18.75" customHeight="1">
      <c r="A5" s="1"/>
      <c r="B5" s="1"/>
      <c r="C5" s="1"/>
      <c r="D5" s="1"/>
      <c r="E5" s="1"/>
      <c r="F5" s="5" t="s">
        <v>3</v>
      </c>
    </row>
    <row r="6" spans="1:10" ht="18.75" customHeight="1">
      <c r="A6" s="6" t="s">
        <v>4</v>
      </c>
      <c r="B6" s="7" t="s">
        <v>5</v>
      </c>
      <c r="C6" s="8" t="s">
        <v>6</v>
      </c>
      <c r="D6" s="9" t="s">
        <v>7</v>
      </c>
      <c r="E6" s="10"/>
      <c r="F6" s="11"/>
    </row>
    <row r="7" spans="1:10" s="15" customFormat="1" ht="15.75" customHeight="1">
      <c r="A7" s="12"/>
      <c r="B7" s="13"/>
      <c r="C7" s="13"/>
      <c r="D7" s="14">
        <v>2024</v>
      </c>
      <c r="E7" s="14">
        <v>2025</v>
      </c>
      <c r="F7" s="14">
        <v>2026</v>
      </c>
    </row>
    <row r="8" spans="1:10" s="15" customFormat="1">
      <c r="A8" s="16"/>
      <c r="B8" s="14">
        <v>1</v>
      </c>
      <c r="C8" s="17">
        <v>2</v>
      </c>
      <c r="D8" s="14">
        <v>3</v>
      </c>
      <c r="E8" s="14">
        <v>4</v>
      </c>
      <c r="F8" s="14">
        <v>5</v>
      </c>
    </row>
    <row r="9" spans="1:10" s="15" customFormat="1" ht="31.5" customHeight="1">
      <c r="A9" s="18" t="s">
        <v>8</v>
      </c>
      <c r="B9" s="19" t="s">
        <v>9</v>
      </c>
      <c r="C9" s="20" t="s">
        <v>10</v>
      </c>
      <c r="D9" s="21">
        <f>D10+D13+D14+D15</f>
        <v>77123.199999999997</v>
      </c>
      <c r="E9" s="21">
        <f>E10+E13+E14+E15</f>
        <v>80362.374400000001</v>
      </c>
      <c r="F9" s="21">
        <f>F10+F13+F14+F15</f>
        <v>83576.869375999988</v>
      </c>
      <c r="G9" s="22"/>
      <c r="H9" s="22"/>
      <c r="I9" s="22"/>
    </row>
    <row r="10" spans="1:10" s="15" customFormat="1" ht="49.15" customHeight="1">
      <c r="A10" s="23" t="s">
        <v>11</v>
      </c>
      <c r="B10" s="24" t="s">
        <v>12</v>
      </c>
      <c r="C10" s="25" t="s">
        <v>13</v>
      </c>
      <c r="D10" s="21">
        <f>D11+D12</f>
        <v>77123.199999999997</v>
      </c>
      <c r="E10" s="21">
        <f>E11+E12</f>
        <v>80362.374400000001</v>
      </c>
      <c r="F10" s="21">
        <f>F11+F12</f>
        <v>83576.869375999988</v>
      </c>
      <c r="G10" s="22"/>
      <c r="H10" s="22"/>
      <c r="I10" s="22"/>
    </row>
    <row r="11" spans="1:10" s="15" customFormat="1" ht="25.5">
      <c r="A11" s="23" t="s">
        <v>14</v>
      </c>
      <c r="B11" s="26" t="s">
        <v>15</v>
      </c>
      <c r="C11" s="27"/>
      <c r="D11" s="21">
        <v>61698.559999999998</v>
      </c>
      <c r="E11" s="21">
        <f>D11*1.042</f>
        <v>64289.899519999999</v>
      </c>
      <c r="F11" s="21">
        <f>E11*1.04</f>
        <v>66861.495500799996</v>
      </c>
      <c r="G11" s="28"/>
      <c r="H11" s="29"/>
      <c r="I11" s="22"/>
    </row>
    <row r="12" spans="1:10" s="15" customFormat="1" ht="38.25">
      <c r="A12" s="23" t="s">
        <v>16</v>
      </c>
      <c r="B12" s="26" t="s">
        <v>17</v>
      </c>
      <c r="C12" s="30"/>
      <c r="D12" s="21">
        <f>D11/4</f>
        <v>15424.64</v>
      </c>
      <c r="E12" s="21">
        <f t="shared" ref="E12:F12" si="0">E11/4</f>
        <v>16072.47488</v>
      </c>
      <c r="F12" s="21">
        <f t="shared" si="0"/>
        <v>16715.373875199999</v>
      </c>
      <c r="G12" s="31"/>
      <c r="H12" s="29"/>
      <c r="I12" s="22"/>
      <c r="J12" s="22"/>
    </row>
    <row r="13" spans="1:10" s="15" customFormat="1" ht="60" customHeight="1">
      <c r="A13" s="23" t="s">
        <v>18</v>
      </c>
      <c r="B13" s="24" t="s">
        <v>19</v>
      </c>
      <c r="C13" s="20"/>
      <c r="D13" s="21">
        <v>0</v>
      </c>
      <c r="E13" s="21">
        <v>0</v>
      </c>
      <c r="F13" s="21">
        <f>E13*104.3%</f>
        <v>0</v>
      </c>
      <c r="G13" s="22"/>
      <c r="H13" s="22"/>
      <c r="I13" s="22"/>
    </row>
    <row r="14" spans="1:10" s="15" customFormat="1" ht="33.75" customHeight="1">
      <c r="A14" s="23" t="s">
        <v>20</v>
      </c>
      <c r="B14" s="24" t="s">
        <v>21</v>
      </c>
      <c r="C14" s="32"/>
      <c r="D14" s="21">
        <v>0</v>
      </c>
      <c r="E14" s="21">
        <v>0</v>
      </c>
      <c r="F14" s="21">
        <v>0</v>
      </c>
      <c r="G14" s="31"/>
      <c r="H14" s="31"/>
      <c r="I14" s="22"/>
    </row>
    <row r="15" spans="1:10" s="15" customFormat="1" ht="47.25" customHeight="1">
      <c r="A15" s="23" t="s">
        <v>22</v>
      </c>
      <c r="B15" s="24" t="s">
        <v>23</v>
      </c>
      <c r="C15" s="32"/>
      <c r="D15" s="21">
        <v>0</v>
      </c>
      <c r="E15" s="21">
        <v>0</v>
      </c>
      <c r="F15" s="21">
        <v>0</v>
      </c>
      <c r="G15" s="22"/>
      <c r="H15" s="22"/>
      <c r="I15" s="22"/>
    </row>
    <row r="16" spans="1:10" s="15" customFormat="1">
      <c r="A16" s="18" t="s">
        <v>24</v>
      </c>
      <c r="B16" s="24" t="s">
        <v>25</v>
      </c>
      <c r="C16" s="20"/>
      <c r="D16" s="21">
        <v>2589</v>
      </c>
      <c r="E16" s="21">
        <f>D16*1.042</f>
        <v>2697.7380000000003</v>
      </c>
      <c r="F16" s="21">
        <f>E16*1.04</f>
        <v>2805.6475200000004</v>
      </c>
      <c r="G16" s="31"/>
      <c r="H16" s="22"/>
      <c r="I16" s="22"/>
    </row>
    <row r="17" spans="1:10" s="15" customFormat="1" ht="16.5" customHeight="1">
      <c r="A17" s="18" t="s">
        <v>26</v>
      </c>
      <c r="B17" s="24" t="s">
        <v>27</v>
      </c>
      <c r="C17" s="25" t="s">
        <v>28</v>
      </c>
      <c r="D17" s="21">
        <f>D18+D26+D30+D34</f>
        <v>9637.3357599999999</v>
      </c>
      <c r="E17" s="21">
        <f>E18+E26+E30+E34</f>
        <v>10042.025069920001</v>
      </c>
      <c r="F17" s="21">
        <f>F18+F26+F30+F34</f>
        <v>10443.631032716801</v>
      </c>
      <c r="G17" s="22"/>
      <c r="H17" s="22"/>
      <c r="I17" s="22"/>
    </row>
    <row r="18" spans="1:10" s="15" customFormat="1" ht="48" customHeight="1">
      <c r="A18" s="23" t="s">
        <v>29</v>
      </c>
      <c r="B18" s="24" t="s">
        <v>30</v>
      </c>
      <c r="C18" s="25" t="s">
        <v>31</v>
      </c>
      <c r="D18" s="21">
        <f>D21+D22+D23-D24</f>
        <v>9635.4597599999997</v>
      </c>
      <c r="E18" s="21">
        <f>E21+E22+E23-E24</f>
        <v>10040.14906992</v>
      </c>
      <c r="F18" s="21">
        <f>F21+F22+F23-F24</f>
        <v>10441.755032716801</v>
      </c>
      <c r="G18" s="22"/>
      <c r="H18" s="22"/>
      <c r="I18" s="22"/>
    </row>
    <row r="19" spans="1:10" s="15" customFormat="1" ht="18" customHeight="1">
      <c r="A19" s="18" t="s">
        <v>32</v>
      </c>
      <c r="B19" s="24" t="s">
        <v>33</v>
      </c>
      <c r="C19" s="25"/>
      <c r="D19" s="21">
        <v>13</v>
      </c>
      <c r="E19" s="21">
        <v>13</v>
      </c>
      <c r="F19" s="21">
        <v>13</v>
      </c>
    </row>
    <row r="20" spans="1:10" s="15" customFormat="1" ht="40.5" customHeight="1">
      <c r="A20" s="18" t="s">
        <v>34</v>
      </c>
      <c r="B20" s="24" t="s">
        <v>35</v>
      </c>
      <c r="C20" s="20"/>
      <c r="D20" s="21">
        <v>12.65</v>
      </c>
      <c r="E20" s="21">
        <v>12.65</v>
      </c>
      <c r="F20" s="21">
        <v>12.65</v>
      </c>
    </row>
    <row r="21" spans="1:10" s="15" customFormat="1" ht="34.5" customHeight="1">
      <c r="A21" s="23" t="s">
        <v>36</v>
      </c>
      <c r="B21" s="24" t="s">
        <v>37</v>
      </c>
      <c r="C21" s="25" t="s">
        <v>38</v>
      </c>
      <c r="D21" s="21">
        <f>D11*D19%</f>
        <v>8020.8127999999997</v>
      </c>
      <c r="E21" s="21">
        <f>E11*E19%</f>
        <v>8357.6869375999995</v>
      </c>
      <c r="F21" s="21">
        <f>F11*F19%</f>
        <v>8691.9944151039999</v>
      </c>
    </row>
    <row r="22" spans="1:10" s="15" customFormat="1">
      <c r="A22" s="23" t="s">
        <v>39</v>
      </c>
      <c r="B22" s="24" t="s">
        <v>40</v>
      </c>
      <c r="C22" s="20"/>
      <c r="D22" s="21">
        <v>0</v>
      </c>
      <c r="E22" s="21">
        <v>0</v>
      </c>
      <c r="F22" s="21">
        <v>0</v>
      </c>
    </row>
    <row r="23" spans="1:10" s="15" customFormat="1" ht="38.25">
      <c r="A23" s="23" t="s">
        <v>41</v>
      </c>
      <c r="B23" s="24" t="s">
        <v>42</v>
      </c>
      <c r="C23" s="25" t="s">
        <v>43</v>
      </c>
      <c r="D23" s="21">
        <f>D12*D20%</f>
        <v>1951.21696</v>
      </c>
      <c r="E23" s="21">
        <f>E12*E20%</f>
        <v>2033.16807232</v>
      </c>
      <c r="F23" s="21">
        <f>F12*F20%</f>
        <v>2114.4947952128</v>
      </c>
    </row>
    <row r="24" spans="1:10" s="15" customFormat="1">
      <c r="A24" s="23" t="s">
        <v>44</v>
      </c>
      <c r="B24" s="24" t="s">
        <v>45</v>
      </c>
      <c r="C24" s="25" t="s">
        <v>46</v>
      </c>
      <c r="D24" s="21">
        <f>D16*D19%</f>
        <v>336.57</v>
      </c>
      <c r="E24" s="21">
        <f>E16*E19%</f>
        <v>350.70594000000006</v>
      </c>
      <c r="F24" s="21">
        <f>F16*F19%</f>
        <v>364.73417760000007</v>
      </c>
    </row>
    <row r="25" spans="1:10" s="15" customFormat="1">
      <c r="A25" s="23" t="s">
        <v>47</v>
      </c>
      <c r="B25" s="24" t="s">
        <v>48</v>
      </c>
      <c r="C25" s="25"/>
      <c r="D25" s="33">
        <v>2</v>
      </c>
      <c r="E25" s="33">
        <v>2</v>
      </c>
      <c r="F25" s="33">
        <v>2</v>
      </c>
    </row>
    <row r="26" spans="1:10" s="15" customFormat="1" ht="63.75">
      <c r="A26" s="23" t="s">
        <v>49</v>
      </c>
      <c r="B26" s="24" t="s">
        <v>50</v>
      </c>
      <c r="C26" s="25" t="s">
        <v>51</v>
      </c>
      <c r="D26" s="21">
        <f>D13*D27%+D28</f>
        <v>1.8759999999999999</v>
      </c>
      <c r="E26" s="21">
        <f>E13*E27%+E28</f>
        <v>1.8759999999999999</v>
      </c>
      <c r="F26" s="21">
        <f>F13*F27%+F28</f>
        <v>1.8759999999999999</v>
      </c>
      <c r="G26" s="22"/>
      <c r="H26" s="22"/>
      <c r="I26" s="22"/>
    </row>
    <row r="27" spans="1:10" s="15" customFormat="1">
      <c r="A27" s="23" t="s">
        <v>52</v>
      </c>
      <c r="B27" s="24" t="s">
        <v>33</v>
      </c>
      <c r="C27" s="25"/>
      <c r="D27" s="21">
        <v>13</v>
      </c>
      <c r="E27" s="21">
        <v>13</v>
      </c>
      <c r="F27" s="21">
        <v>13</v>
      </c>
    </row>
    <row r="28" spans="1:10" s="15" customFormat="1" ht="23.25" customHeight="1">
      <c r="A28" s="23" t="s">
        <v>53</v>
      </c>
      <c r="B28" s="24" t="s">
        <v>54</v>
      </c>
      <c r="C28" s="25"/>
      <c r="D28" s="21">
        <v>1.8759999999999999</v>
      </c>
      <c r="E28" s="21">
        <v>1.8759999999999999</v>
      </c>
      <c r="F28" s="21">
        <v>1.8759999999999999</v>
      </c>
    </row>
    <row r="29" spans="1:10" s="15" customFormat="1">
      <c r="A29" s="23" t="s">
        <v>55</v>
      </c>
      <c r="B29" s="24" t="s">
        <v>48</v>
      </c>
      <c r="C29" s="25"/>
      <c r="D29" s="33">
        <v>2</v>
      </c>
      <c r="E29" s="33">
        <v>2</v>
      </c>
      <c r="F29" s="33">
        <v>2</v>
      </c>
    </row>
    <row r="30" spans="1:10" s="15" customFormat="1" ht="25.5">
      <c r="A30" s="23" t="s">
        <v>56</v>
      </c>
      <c r="B30" s="24" t="s">
        <v>57</v>
      </c>
      <c r="C30" s="25" t="s">
        <v>58</v>
      </c>
      <c r="D30" s="21">
        <f>(D14*D31%)+D32</f>
        <v>0</v>
      </c>
      <c r="E30" s="21">
        <f>E14*E31%+E32</f>
        <v>0</v>
      </c>
      <c r="F30" s="21">
        <f>F14*F31%+F32</f>
        <v>0</v>
      </c>
      <c r="G30" s="22"/>
      <c r="H30" s="22"/>
      <c r="I30" s="22"/>
      <c r="J30" s="22"/>
    </row>
    <row r="31" spans="1:10" s="15" customFormat="1">
      <c r="A31" s="23" t="s">
        <v>59</v>
      </c>
      <c r="B31" s="24" t="s">
        <v>33</v>
      </c>
      <c r="C31" s="34"/>
      <c r="D31" s="21">
        <v>13</v>
      </c>
      <c r="E31" s="21">
        <v>13</v>
      </c>
      <c r="F31" s="21">
        <v>13</v>
      </c>
      <c r="G31" s="22"/>
    </row>
    <row r="32" spans="1:10" s="15" customFormat="1">
      <c r="A32" s="23" t="s">
        <v>60</v>
      </c>
      <c r="B32" s="24" t="s">
        <v>54</v>
      </c>
      <c r="C32" s="25"/>
      <c r="D32" s="21">
        <v>0</v>
      </c>
      <c r="E32" s="21">
        <v>0</v>
      </c>
      <c r="F32" s="21">
        <v>0</v>
      </c>
      <c r="G32" s="22"/>
    </row>
    <row r="33" spans="1:9" s="15" customFormat="1">
      <c r="A33" s="23" t="s">
        <v>61</v>
      </c>
      <c r="B33" s="24" t="s">
        <v>48</v>
      </c>
      <c r="C33" s="25"/>
      <c r="D33" s="21">
        <v>2</v>
      </c>
      <c r="E33" s="21">
        <v>2</v>
      </c>
      <c r="F33" s="21">
        <v>2</v>
      </c>
    </row>
    <row r="34" spans="1:9" s="15" customFormat="1" ht="51">
      <c r="A34" s="23" t="s">
        <v>62</v>
      </c>
      <c r="B34" s="24" t="s">
        <v>63</v>
      </c>
      <c r="C34" s="25" t="s">
        <v>64</v>
      </c>
      <c r="D34" s="21">
        <f>D15*D35%</f>
        <v>0</v>
      </c>
      <c r="E34" s="21">
        <f>E15*E35%</f>
        <v>0</v>
      </c>
      <c r="F34" s="21">
        <f>F15*F35%</f>
        <v>0</v>
      </c>
      <c r="G34" s="22"/>
      <c r="H34" s="22"/>
      <c r="I34" s="22"/>
    </row>
    <row r="35" spans="1:9" s="15" customFormat="1">
      <c r="A35" s="18" t="s">
        <v>65</v>
      </c>
      <c r="B35" s="24" t="s">
        <v>33</v>
      </c>
      <c r="C35" s="25"/>
      <c r="D35" s="33">
        <v>13</v>
      </c>
      <c r="E35" s="33">
        <v>13</v>
      </c>
      <c r="F35" s="33">
        <v>13</v>
      </c>
    </row>
    <row r="36" spans="1:9" s="15" customFormat="1">
      <c r="A36" s="18" t="s">
        <v>66</v>
      </c>
      <c r="B36" s="24" t="s">
        <v>48</v>
      </c>
      <c r="C36" s="25"/>
      <c r="D36" s="33">
        <v>15</v>
      </c>
      <c r="E36" s="33">
        <v>15</v>
      </c>
      <c r="F36" s="33">
        <v>15</v>
      </c>
    </row>
    <row r="37" spans="1:9" s="15" customFormat="1">
      <c r="A37" s="18" t="s">
        <v>67</v>
      </c>
      <c r="B37" s="24" t="s">
        <v>68</v>
      </c>
      <c r="C37" s="25" t="s">
        <v>69</v>
      </c>
      <c r="D37" s="21">
        <f>D9-D16</f>
        <v>74534.2</v>
      </c>
      <c r="E37" s="21">
        <f>E9-E16</f>
        <v>77664.636400000003</v>
      </c>
      <c r="F37" s="21">
        <f>F9-F16</f>
        <v>80771.221855999989</v>
      </c>
    </row>
    <row r="38" spans="1:9" s="15" customFormat="1">
      <c r="A38" s="18" t="s">
        <v>70</v>
      </c>
      <c r="B38" s="35" t="s">
        <v>71</v>
      </c>
      <c r="C38" s="36" t="s">
        <v>72</v>
      </c>
      <c r="D38" s="37">
        <f>ROUND(((D37-D15)*13%+D22+D28+D32)*2%,1)</f>
        <v>193.8</v>
      </c>
      <c r="E38" s="37">
        <f>ROUND(((E37-E15)*13%+E22+E28+E32)*2%,1)</f>
        <v>202</v>
      </c>
      <c r="F38" s="37">
        <f>ROUND(((F37-F15)*13%+F22+F28+F32)*2%,1)</f>
        <v>210</v>
      </c>
    </row>
    <row r="39" spans="1:9" ht="15.75">
      <c r="A39" s="38"/>
      <c r="B39" s="38"/>
      <c r="D39" s="39"/>
      <c r="E39" s="39"/>
      <c r="F39" s="39"/>
      <c r="G39" s="40"/>
    </row>
    <row r="40" spans="1:9">
      <c r="D40" s="41"/>
      <c r="E40" s="41"/>
      <c r="F40" s="41"/>
      <c r="G40" s="40"/>
    </row>
    <row r="41" spans="1:9">
      <c r="D41" s="42"/>
      <c r="E41" s="42"/>
      <c r="F41" s="42"/>
      <c r="G41" s="43"/>
    </row>
    <row r="42" spans="1:9">
      <c r="D42" s="44"/>
      <c r="E42" s="44"/>
      <c r="F42" s="44"/>
      <c r="G42" s="45"/>
    </row>
    <row r="43" spans="1:9">
      <c r="D43" s="44"/>
      <c r="E43" s="44"/>
      <c r="F43" s="44"/>
      <c r="G43" s="45"/>
    </row>
    <row r="44" spans="1:9">
      <c r="D44" s="44"/>
      <c r="E44" s="44"/>
      <c r="F44" s="44"/>
      <c r="G44" s="45"/>
    </row>
    <row r="46" spans="1:9">
      <c r="D46" s="46"/>
      <c r="E46" s="46"/>
      <c r="F46" s="46"/>
    </row>
    <row r="49" spans="4:6">
      <c r="D49" s="47"/>
      <c r="E49" s="47"/>
      <c r="F49" s="47"/>
    </row>
  </sheetData>
  <mergeCells count="8">
    <mergeCell ref="A39:B39"/>
    <mergeCell ref="E1:F1"/>
    <mergeCell ref="E2:F2"/>
    <mergeCell ref="A4:F4"/>
    <mergeCell ref="A6:A7"/>
    <mergeCell ref="B6:B7"/>
    <mergeCell ref="C6:C7"/>
    <mergeCell ref="D6:F6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НКаргино</vt:lpstr>
      <vt:lpstr>Лист1</vt:lpstr>
      <vt:lpstr>Лист2</vt:lpstr>
      <vt:lpstr>Лист3</vt:lpstr>
      <vt:lpstr>НКаргино!Область_печати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2023-11-13T04:01:44Z</dcterms:modified>
</cp:coreProperties>
</file>